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F:\RESPALDO VERO\DAFAJ 2023 respaldo 16062023\COMISION ADMINISTRACION, FINANZAS Y SERVICIOS OPERATIVOS\DECIMA SEGUNDA COMISION AFSO 2024\INFORMACIÓN FINANCIERA 2023\Información Financiera 4to trim 2023\"/>
    </mc:Choice>
  </mc:AlternateContent>
  <xr:revisionPtr revIDLastSave="0" documentId="13_ncr:1_{9982E692-BFFB-43D9-B5CB-E4F3C6AF8FBE}" xr6:coauthVersionLast="46" xr6:coauthVersionMax="46" xr10:uidLastSave="{00000000-0000-0000-0000-000000000000}"/>
  <bookViews>
    <workbookView xWindow="-120" yWindow="-120" windowWidth="29040" windowHeight="15720" xr2:uid="{00000000-000D-0000-FFFF-FFFF00000000}"/>
  </bookViews>
  <sheets>
    <sheet name="PPI" sheetId="1" r:id="rId1"/>
    <sheet name="Instructivo_PPI" sheetId="4" r:id="rId2"/>
  </sheets>
  <definedNames>
    <definedName name="_xlnm._FilterDatabase" localSheetId="0" hidden="1">PPI!$A$3:$O$29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 i="1" l="1"/>
  <c r="N5" i="1"/>
  <c r="N6" i="1"/>
  <c r="N7" i="1"/>
  <c r="N8" i="1"/>
  <c r="N9" i="1"/>
  <c r="N10" i="1"/>
  <c r="N11" i="1"/>
  <c r="N12" i="1"/>
  <c r="N13" i="1"/>
  <c r="N14" i="1"/>
  <c r="N15" i="1"/>
  <c r="N16" i="1"/>
  <c r="N17" i="1"/>
  <c r="N18" i="1"/>
  <c r="N19" i="1"/>
  <c r="N20" i="1"/>
  <c r="N4" i="1"/>
  <c r="L19" i="1"/>
  <c r="L18" i="1"/>
  <c r="L12" i="1"/>
  <c r="L13" i="1"/>
  <c r="L11" i="1"/>
  <c r="L7" i="1"/>
  <c r="L8" i="1"/>
  <c r="L6" i="1"/>
  <c r="O5" i="1"/>
  <c r="O6" i="1"/>
  <c r="O7" i="1"/>
  <c r="O8" i="1"/>
  <c r="O9" i="1"/>
  <c r="O10" i="1"/>
  <c r="O11" i="1"/>
  <c r="O12" i="1"/>
  <c r="O13" i="1"/>
  <c r="O14" i="1"/>
  <c r="O15" i="1"/>
  <c r="O16" i="1"/>
  <c r="O17" i="1"/>
  <c r="O18" i="1"/>
  <c r="O19" i="1"/>
  <c r="O20" i="1"/>
  <c r="O4" i="1"/>
  <c r="M5" i="1"/>
  <c r="M6" i="1"/>
  <c r="M7" i="1"/>
  <c r="M8" i="1"/>
  <c r="M9" i="1"/>
  <c r="M10" i="1"/>
  <c r="M11" i="1"/>
  <c r="M12" i="1"/>
  <c r="M13" i="1"/>
  <c r="M14" i="1"/>
  <c r="M15" i="1"/>
  <c r="M16" i="1"/>
  <c r="M17" i="1"/>
  <c r="M18" i="1"/>
  <c r="M19" i="1"/>
  <c r="M20" i="1"/>
  <c r="J20" i="1"/>
  <c r="J19" i="1"/>
  <c r="E18" i="1"/>
  <c r="J17" i="1"/>
  <c r="J16" i="1"/>
  <c r="J15" i="1"/>
  <c r="E15" i="1"/>
  <c r="J14" i="1"/>
  <c r="F14" i="1"/>
  <c r="E14" i="1"/>
  <c r="J12" i="1"/>
  <c r="J11" i="1"/>
  <c r="J9" i="1"/>
  <c r="J8" i="1"/>
  <c r="J7" i="1"/>
  <c r="J6" i="1"/>
  <c r="J5" i="1"/>
  <c r="E5" i="1"/>
  <c r="J4" i="1"/>
  <c r="E4" i="1"/>
</calcChain>
</file>

<file path=xl/sharedStrings.xml><?xml version="1.0" encoding="utf-8"?>
<sst xmlns="http://schemas.openxmlformats.org/spreadsheetml/2006/main" count="112" uniqueCount="73">
  <si>
    <t>Inversión</t>
  </si>
  <si>
    <t>Metas</t>
  </si>
  <si>
    <t>% Avance Financiero</t>
  </si>
  <si>
    <t>% Avance Metas</t>
  </si>
  <si>
    <t>Clave del Programa/ Proyecto</t>
  </si>
  <si>
    <t>Nombre</t>
  </si>
  <si>
    <t>Descripción</t>
  </si>
  <si>
    <t>UR</t>
  </si>
  <si>
    <t>Aprobado</t>
  </si>
  <si>
    <t>Modificado</t>
  </si>
  <si>
    <t>Devengado</t>
  </si>
  <si>
    <t>Programado</t>
  </si>
  <si>
    <t>Alcanzado</t>
  </si>
  <si>
    <t>Unidad de medida</t>
  </si>
  <si>
    <t>Devengado/ Aprobado</t>
  </si>
  <si>
    <t>Devengado/ Modificado</t>
  </si>
  <si>
    <t>Alcanzado/ Programado</t>
  </si>
  <si>
    <t>Alcanzado/ Modificado</t>
  </si>
  <si>
    <t>Instructivo</t>
  </si>
  <si>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</si>
  <si>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</si>
  <si>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</si>
  <si>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UR</t>
    </r>
    <r>
      <rPr>
        <sz val="8"/>
        <color indexed="8"/>
        <rFont val="Arial"/>
        <family val="2"/>
      </rPr>
      <t>: Indicar la dependencia/entidad responsable del programa/proyecto.</t>
    </r>
  </si>
  <si>
    <r>
      <rPr>
        <b/>
        <sz val="8"/>
        <color indexed="8"/>
        <rFont val="Arial"/>
        <family val="2"/>
      </rPr>
      <t>INVERSIÓN</t>
    </r>
    <r>
      <rPr>
        <sz val="8"/>
        <color theme="1"/>
        <rFont val="Arial"/>
        <family val="2"/>
      </rPr>
      <t>: Asignaciones destinadas al programa/proyecto. (Adquisiciones, mantenimiento, estudios de inversión, Infraestructura, etc.)</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</si>
  <si>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</si>
  <si>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</si>
  <si>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</si>
  <si>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</si>
  <si>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</si>
  <si>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</si>
  <si>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</si>
  <si>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META UNIDAD DE MEDIDA</t>
    </r>
    <r>
      <rPr>
        <sz val="8"/>
        <color indexed="8"/>
        <rFont val="Arial"/>
        <family val="2"/>
      </rPr>
      <t>: Indicar la unidad de medida de la meta acorde al entregable.</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</si>
  <si>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</si>
  <si>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</si>
  <si>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t>Restricción:</t>
  </si>
  <si>
    <t>Apegarse al número de columnas.</t>
  </si>
  <si>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</si>
  <si>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</si>
  <si>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</si>
  <si>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</si>
  <si>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</si>
  <si>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</si>
  <si>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t>INSTITUTO CULTURAL DE LEÓN
Programas y Proyectos de Inversión
Del 01 de Enero al 31 de Diciembre de 2023</t>
  </si>
  <si>
    <t>E</t>
  </si>
  <si>
    <t>León ciudad emoción/Patrimonio cultural e identidad leonesa</t>
  </si>
  <si>
    <t>Realización de actividades llevadas a cabo en el programa académico para la ciudadania en donde se lleven a cabo conferencias, paneles, conversatorios, mesas y talleres relativos a los temas más relevantes sobre educación artística para el desarrollo.</t>
  </si>
  <si>
    <t>Actividad</t>
  </si>
  <si>
    <t>Realización de actividades llevadas a cabo en el programa de artes escénicas para la ciudadania en donde se incluyen conciertos, danza y presentaciones artísticas.</t>
  </si>
  <si>
    <t>Realización de actividades llevadas a cabo en el programa de artes visuales para la ciudadania en donde se llevan a cabo funciones cinematográficas y exposiciones.</t>
  </si>
  <si>
    <t>Realización de actividades llevadas a cabo en el programa de fomento a la lectura y publicaciones.</t>
  </si>
  <si>
    <t xml:space="preserve">Creación de macro estrategias de difusión con alcance local, regional y nacional, para los proyectos emblema del Instituto Cultural de León, como parte de posicionamiento local del trabajo en temas culturales y artísticos que hace el municipio para sus ciudadanos, y hacia el exterior sobre la gran oferta cultural que tiene la ciudad como un punto de encuentro artístico atrayente para visitantes. </t>
  </si>
  <si>
    <t>Realización de una convocatoria para entrega de estímulos para la formación artística de niños y jóvenes</t>
  </si>
  <si>
    <t>Becas</t>
  </si>
  <si>
    <t>Realización de equipamiento de los salones de la Escuela de Música de León con todo lo necesario para la realización de los cursos especializados que en esta se imparten, mejorando la calidad del servicio que se oferta en el marco del proyecto Música para todos</t>
  </si>
  <si>
    <t>Equipamiento</t>
  </si>
  <si>
    <t>Realización de exposiciones en el Museo de Identidades Leonesas dedicadas a la valoración del patrimonio cultural local</t>
  </si>
  <si>
    <t>Exposiciones</t>
  </si>
  <si>
    <t>León Ciudad Emoción/Marca ciudad</t>
  </si>
  <si>
    <t xml:space="preserve">Realización de actividades de artes escénicas llevadas a cabo por jovenes leoneses </t>
  </si>
  <si>
    <t>Recepción de solicitudes para entregar estímulos económicos de impulso a la creación en las disciplinas de Danza, Música, Literatura, Gestión Cultural, Artes visuales y Cine en el marco del proyecto Impulso a la creación artística y cultural</t>
  </si>
  <si>
    <t>Apoyo</t>
  </si>
  <si>
    <t>Instalación del Museo Itinerante en sitios de la ciudad para la difusión del patrimonio cultural de León</t>
  </si>
  <si>
    <t>Itinerancias</t>
  </si>
  <si>
    <t>Realización de los diferente programas de participación ciudadana que conforman los territorios culturales y coros comunitarios</t>
  </si>
  <si>
    <t>Realización de activaciones artísticas de Danzón en las plazas públicas del centro histórico</t>
  </si>
  <si>
    <t>Realización de actividades artísticas y culturales en la red de parques</t>
  </si>
  <si>
    <t>León Ciudad Emoción/Atracción y promoción de eventos turísticos, artísticos y culturales</t>
  </si>
  <si>
    <t>Realización de la Feria Nacional de Libro</t>
  </si>
  <si>
    <t>Feria</t>
  </si>
  <si>
    <t xml:space="preserve">Realización de Festivales Internacionales Culturales </t>
  </si>
  <si>
    <t>Festival</t>
  </si>
  <si>
    <t>Culturas colectivas/Nuevo modelo de atención ciudadana</t>
  </si>
  <si>
    <t>Realización de actividades llamadas culturas colectivas en el marco del programa Mi Barrio Habla en comunidades rurales y urbanas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</si>
</sst>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9"/>
      <name val="Arial"/>
      <family val="2"/>
    </font>
    <font>
      <sz val="9"/>
      <color rgb="FF000000"/>
      <name val="Arial"/>
      <family val="2"/>
    </font>
    <font>
      <sz val="9"/>
      <color theme="1"/>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s>
  <cellStyleXfs count="17">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cellStyleXfs>
  <cellXfs count="39">
    <xf numFmtId="0" fontId="0" fillId="0" borderId="0" xfId="0"/>
    <xf numFmtId="0" fontId="4" fillId="2" borderId="0" xfId="8" applyFont="1" applyFill="1" applyAlignment="1">
      <alignment horizontal="left" vertical="center" wrapText="1"/>
    </xf>
    <xf numFmtId="0" fontId="4" fillId="3" borderId="0" xfId="8" applyFont="1" applyFill="1" applyAlignment="1">
      <alignment horizontal="left" vertical="center" wrapText="1"/>
    </xf>
    <xf numFmtId="0" fontId="0" fillId="0" borderId="0" xfId="0" applyProtection="1">
      <protection locked="0"/>
    </xf>
    <xf numFmtId="0" fontId="0" fillId="0" borderId="0" xfId="0" applyAlignment="1">
      <alignment horizontal="left" wrapText="1" indent="1"/>
    </xf>
    <xf numFmtId="0" fontId="1" fillId="0" borderId="0" xfId="0" applyFont="1" applyAlignment="1">
      <alignment horizontal="left" wrapText="1" indent="1"/>
    </xf>
    <xf numFmtId="0" fontId="0" fillId="0" borderId="0" xfId="0" applyAlignment="1">
      <alignment wrapText="1"/>
    </xf>
    <xf numFmtId="0" fontId="7" fillId="0" borderId="0" xfId="0" applyFont="1"/>
    <xf numFmtId="0" fontId="9" fillId="0" borderId="0" xfId="8" applyFont="1" applyAlignment="1" applyProtection="1">
      <alignment vertical="top"/>
      <protection locked="0"/>
    </xf>
    <xf numFmtId="0" fontId="7" fillId="0" borderId="0" xfId="0" applyFont="1" applyAlignment="1">
      <alignment horizontal="justify" wrapText="1"/>
    </xf>
    <xf numFmtId="0" fontId="4" fillId="4" borderId="6" xfId="0" applyFont="1" applyFill="1" applyBorder="1" applyAlignment="1" applyProtection="1">
      <alignment horizontal="center" wrapText="1"/>
      <protection locked="0"/>
    </xf>
    <xf numFmtId="0" fontId="4" fillId="4" borderId="1" xfId="16" applyFont="1" applyFill="1" applyBorder="1" applyAlignment="1" applyProtection="1">
      <alignment horizontal="center" vertical="top" wrapText="1"/>
      <protection locked="0"/>
    </xf>
    <xf numFmtId="0" fontId="4" fillId="4" borderId="2" xfId="0" applyFont="1" applyFill="1" applyBorder="1" applyAlignment="1" applyProtection="1">
      <alignment horizontal="center" wrapText="1"/>
      <protection locked="0"/>
    </xf>
    <xf numFmtId="0" fontId="4" fillId="4" borderId="3" xfId="0" applyFont="1" applyFill="1" applyBorder="1" applyAlignment="1" applyProtection="1">
      <alignment horizontal="center" wrapText="1"/>
      <protection locked="0"/>
    </xf>
    <xf numFmtId="0" fontId="4" fillId="4" borderId="4" xfId="0" applyFont="1" applyFill="1" applyBorder="1" applyAlignment="1" applyProtection="1">
      <alignment horizontal="center" wrapText="1"/>
      <protection locked="0"/>
    </xf>
    <xf numFmtId="0" fontId="4" fillId="4" borderId="2" xfId="0" applyFont="1" applyFill="1" applyBorder="1" applyAlignment="1" applyProtection="1">
      <alignment horizontal="left"/>
      <protection locked="0"/>
    </xf>
    <xf numFmtId="0" fontId="4" fillId="4" borderId="2" xfId="11" applyFont="1" applyFill="1" applyBorder="1" applyAlignment="1" applyProtection="1">
      <alignment horizontal="left" vertical="center"/>
      <protection locked="0"/>
    </xf>
    <xf numFmtId="0" fontId="4" fillId="4" borderId="4" xfId="11" applyFont="1" applyFill="1" applyBorder="1" applyAlignment="1" applyProtection="1">
      <alignment horizontal="center" vertical="center"/>
      <protection locked="0"/>
    </xf>
    <xf numFmtId="0" fontId="4" fillId="4" borderId="5" xfId="16" applyFont="1" applyFill="1" applyBorder="1" applyAlignment="1" applyProtection="1">
      <alignment horizontal="center" vertical="top" wrapText="1"/>
      <protection locked="0"/>
    </xf>
    <xf numFmtId="0" fontId="4" fillId="4" borderId="6" xfId="0" applyFont="1" applyFill="1" applyBorder="1" applyAlignment="1" applyProtection="1">
      <alignment horizontal="center" vertical="center" wrapText="1"/>
      <protection locked="0"/>
    </xf>
    <xf numFmtId="4" fontId="4" fillId="4" borderId="6" xfId="11" applyNumberFormat="1"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Continuous" wrapText="1"/>
      <protection locked="0"/>
    </xf>
    <xf numFmtId="0" fontId="4" fillId="4" borderId="3" xfId="0" applyFont="1" applyFill="1" applyBorder="1" applyAlignment="1" applyProtection="1">
      <alignment horizontal="centerContinuous" wrapText="1"/>
      <protection locked="0"/>
    </xf>
    <xf numFmtId="0" fontId="4" fillId="4" borderId="4" xfId="0" applyFont="1" applyFill="1" applyBorder="1" applyAlignment="1" applyProtection="1">
      <alignment horizontal="centerContinuous" wrapText="1"/>
      <protection locked="0"/>
    </xf>
    <xf numFmtId="0" fontId="11" fillId="0" borderId="7" xfId="0" applyFont="1" applyBorder="1" applyAlignment="1" applyProtection="1">
      <alignment horizontal="center" vertical="center"/>
      <protection locked="0"/>
    </xf>
    <xf numFmtId="0" fontId="12" fillId="0" borderId="7" xfId="0" applyFont="1" applyBorder="1" applyAlignment="1">
      <alignment horizontal="center" vertical="center" wrapText="1"/>
    </xf>
    <xf numFmtId="0" fontId="11" fillId="0" borderId="7" xfId="0" applyFont="1" applyBorder="1" applyAlignment="1">
      <alignment horizontal="center" vertical="center" wrapText="1"/>
    </xf>
    <xf numFmtId="4" fontId="13" fillId="0" borderId="7" xfId="0" applyNumberFormat="1" applyFont="1" applyBorder="1" applyAlignment="1">
      <alignment horizontal="right" vertical="center"/>
    </xf>
    <xf numFmtId="0" fontId="11" fillId="0" borderId="7" xfId="0" applyFont="1" applyBorder="1" applyAlignment="1" applyProtection="1">
      <alignment vertical="center"/>
      <protection locked="0"/>
    </xf>
    <xf numFmtId="0" fontId="11" fillId="0" borderId="7" xfId="0" applyFont="1" applyBorder="1" applyAlignment="1">
      <alignment horizontal="center" vertical="center"/>
    </xf>
    <xf numFmtId="0" fontId="13" fillId="0" borderId="0" xfId="0" applyFont="1" applyAlignment="1">
      <alignment vertical="center" wrapText="1"/>
    </xf>
    <xf numFmtId="0" fontId="11" fillId="0" borderId="8" xfId="0" applyFont="1" applyBorder="1" applyAlignment="1" applyProtection="1">
      <alignment vertical="center"/>
      <protection locked="0"/>
    </xf>
    <xf numFmtId="0" fontId="11" fillId="0" borderId="8" xfId="0" applyFont="1" applyBorder="1" applyAlignment="1">
      <alignment horizontal="center" vertical="center" wrapText="1"/>
    </xf>
    <xf numFmtId="0" fontId="11" fillId="0" borderId="7" xfId="0" applyFont="1" applyBorder="1" applyAlignment="1">
      <alignment horizontal="left" vertical="center" wrapText="1"/>
    </xf>
    <xf numFmtId="4" fontId="11" fillId="0" borderId="7" xfId="0" applyNumberFormat="1" applyFont="1" applyBorder="1" applyAlignment="1" applyProtection="1">
      <alignment horizontal="right" vertical="center"/>
      <protection locked="0"/>
    </xf>
    <xf numFmtId="0" fontId="13" fillId="0" borderId="0" xfId="0" applyFont="1" applyAlignment="1">
      <alignment wrapText="1"/>
    </xf>
    <xf numFmtId="0" fontId="13" fillId="0" borderId="0" xfId="0" applyFont="1" applyAlignment="1">
      <alignment horizontal="left" wrapText="1"/>
    </xf>
    <xf numFmtId="10" fontId="12" fillId="0" borderId="7" xfId="0" applyNumberFormat="1" applyFont="1" applyBorder="1" applyAlignment="1">
      <alignment horizontal="center" vertical="center" wrapText="1"/>
    </xf>
    <xf numFmtId="0" fontId="4" fillId="4" borderId="6" xfId="0" applyFont="1" applyFill="1" applyBorder="1" applyAlignment="1" applyProtection="1">
      <alignment horizont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0"/>
  <sheetViews>
    <sheetView showGridLines="0" tabSelected="1" zoomScaleNormal="100" workbookViewId="0">
      <selection activeCell="B14" sqref="B14"/>
    </sheetView>
  </sheetViews>
  <sheetFormatPr baseColWidth="10" defaultColWidth="12" defaultRowHeight="11.25" x14ac:dyDescent="0.2"/>
  <cols>
    <col min="1" max="1" width="19.83203125" style="3" customWidth="1"/>
    <col min="2" max="2" width="26.33203125" style="3" bestFit="1" customWidth="1"/>
    <col min="3" max="3" width="50.1640625" style="3" customWidth="1"/>
    <col min="4" max="4" width="15.5" style="3" bestFit="1" customWidth="1"/>
    <col min="5" max="5" width="18.83203125" style="3" customWidth="1"/>
    <col min="6" max="6" width="13" style="3" bestFit="1" customWidth="1"/>
    <col min="7" max="11" width="13.33203125" style="3" customWidth="1"/>
    <col min="12" max="15" width="11.83203125" style="3" customWidth="1"/>
    <col min="16" max="16384" width="12" style="3"/>
  </cols>
  <sheetData>
    <row r="1" spans="1:15" customFormat="1" ht="35.1" customHeight="1" x14ac:dyDescent="0.2">
      <c r="A1" s="38" t="s">
        <v>42</v>
      </c>
      <c r="B1" s="38"/>
      <c r="C1" s="38"/>
      <c r="D1" s="38"/>
      <c r="E1" s="38"/>
      <c r="F1" s="38"/>
      <c r="G1" s="38"/>
      <c r="H1" s="38"/>
      <c r="I1" s="38"/>
      <c r="J1" s="38"/>
      <c r="K1" s="38"/>
      <c r="L1" s="38"/>
      <c r="M1" s="38"/>
      <c r="N1" s="38"/>
      <c r="O1" s="38"/>
    </row>
    <row r="2" spans="1:15" customFormat="1" ht="12.75" customHeight="1" x14ac:dyDescent="0.2">
      <c r="A2" s="11"/>
      <c r="B2" s="11"/>
      <c r="C2" s="11"/>
      <c r="D2" s="11"/>
      <c r="E2" s="12"/>
      <c r="F2" s="13" t="s">
        <v>0</v>
      </c>
      <c r="G2" s="14"/>
      <c r="H2" s="21"/>
      <c r="I2" s="22" t="s">
        <v>1</v>
      </c>
      <c r="J2" s="22"/>
      <c r="K2" s="23"/>
      <c r="L2" s="15" t="s">
        <v>2</v>
      </c>
      <c r="M2" s="14"/>
      <c r="N2" s="16" t="s">
        <v>3</v>
      </c>
      <c r="O2" s="17"/>
    </row>
    <row r="3" spans="1:15" customFormat="1" ht="21.95" customHeight="1" x14ac:dyDescent="0.2">
      <c r="A3" s="18" t="s">
        <v>4</v>
      </c>
      <c r="B3" s="18" t="s">
        <v>5</v>
      </c>
      <c r="C3" s="18" t="s">
        <v>6</v>
      </c>
      <c r="D3" s="18" t="s">
        <v>7</v>
      </c>
      <c r="E3" s="19" t="s">
        <v>8</v>
      </c>
      <c r="F3" s="19" t="s">
        <v>9</v>
      </c>
      <c r="G3" s="19" t="s">
        <v>10</v>
      </c>
      <c r="H3" s="19" t="s">
        <v>11</v>
      </c>
      <c r="I3" s="19" t="s">
        <v>9</v>
      </c>
      <c r="J3" s="19" t="s">
        <v>12</v>
      </c>
      <c r="K3" s="19" t="s">
        <v>13</v>
      </c>
      <c r="L3" s="10" t="s">
        <v>14</v>
      </c>
      <c r="M3" s="10" t="s">
        <v>15</v>
      </c>
      <c r="N3" s="20" t="s">
        <v>16</v>
      </c>
      <c r="O3" s="20" t="s">
        <v>17</v>
      </c>
    </row>
    <row r="4" spans="1:15" ht="72" x14ac:dyDescent="0.2">
      <c r="A4" s="24" t="s">
        <v>43</v>
      </c>
      <c r="B4" s="25" t="s">
        <v>44</v>
      </c>
      <c r="C4" s="26" t="s">
        <v>45</v>
      </c>
      <c r="D4" s="26">
        <v>5018</v>
      </c>
      <c r="E4" s="27">
        <f>0+0</f>
        <v>0</v>
      </c>
      <c r="F4" s="27">
        <v>1076566</v>
      </c>
      <c r="G4" s="27">
        <v>1051510</v>
      </c>
      <c r="H4" s="28">
        <v>84</v>
      </c>
      <c r="I4" s="28">
        <v>84</v>
      </c>
      <c r="J4" s="28">
        <f>6+4+7.1+8+10.3+10+7.5+10.1+17+4</f>
        <v>84</v>
      </c>
      <c r="K4" s="29" t="s">
        <v>46</v>
      </c>
      <c r="L4" s="37">
        <v>0</v>
      </c>
      <c r="M4" s="37">
        <f>+G4/F4</f>
        <v>0.97672599729138765</v>
      </c>
      <c r="N4" s="37">
        <f>+J4/H4</f>
        <v>1</v>
      </c>
      <c r="O4" s="37">
        <f>+J4/I4</f>
        <v>1</v>
      </c>
    </row>
    <row r="5" spans="1:15" ht="48" x14ac:dyDescent="0.2">
      <c r="A5" s="24" t="s">
        <v>43</v>
      </c>
      <c r="B5" s="25" t="s">
        <v>44</v>
      </c>
      <c r="C5" s="26" t="s">
        <v>47</v>
      </c>
      <c r="D5" s="26">
        <v>5018</v>
      </c>
      <c r="E5" s="27">
        <f>0</f>
        <v>0</v>
      </c>
      <c r="F5" s="27">
        <v>853494</v>
      </c>
      <c r="G5" s="27">
        <v>788797</v>
      </c>
      <c r="H5" s="28">
        <v>26</v>
      </c>
      <c r="I5" s="28">
        <v>26</v>
      </c>
      <c r="J5" s="28">
        <f>3+1+1+2+2+3+7+2+2+4</f>
        <v>27</v>
      </c>
      <c r="K5" s="29" t="s">
        <v>46</v>
      </c>
      <c r="L5" s="37">
        <v>0</v>
      </c>
      <c r="M5" s="37">
        <f t="shared" ref="M5:M20" si="0">G5/F5</f>
        <v>0.92419747531910013</v>
      </c>
      <c r="N5" s="37">
        <f t="shared" ref="N5:N20" si="1">+J5/H5</f>
        <v>1.0384615384615385</v>
      </c>
      <c r="O5" s="37">
        <f t="shared" ref="O5:O20" si="2">+J5/I5</f>
        <v>1.0384615384615385</v>
      </c>
    </row>
    <row r="6" spans="1:15" ht="48" x14ac:dyDescent="0.2">
      <c r="A6" s="24" t="s">
        <v>43</v>
      </c>
      <c r="B6" s="25" t="s">
        <v>44</v>
      </c>
      <c r="C6" s="26" t="s">
        <v>48</v>
      </c>
      <c r="D6" s="26">
        <v>5018</v>
      </c>
      <c r="E6" s="27">
        <v>287000</v>
      </c>
      <c r="F6" s="27">
        <v>1615555</v>
      </c>
      <c r="G6" s="27">
        <v>1608933</v>
      </c>
      <c r="H6" s="28">
        <v>70</v>
      </c>
      <c r="I6" s="28">
        <v>95</v>
      </c>
      <c r="J6" s="28">
        <f>2+6+20+7+7+12+9+16+7+5+4+3</f>
        <v>98</v>
      </c>
      <c r="K6" s="29" t="s">
        <v>46</v>
      </c>
      <c r="L6" s="37">
        <f>G6/E6</f>
        <v>5.6060383275261323</v>
      </c>
      <c r="M6" s="37">
        <f t="shared" si="0"/>
        <v>0.99590109900312895</v>
      </c>
      <c r="N6" s="37">
        <f t="shared" si="1"/>
        <v>1.4</v>
      </c>
      <c r="O6" s="37">
        <f t="shared" si="2"/>
        <v>1.0315789473684212</v>
      </c>
    </row>
    <row r="7" spans="1:15" ht="48" x14ac:dyDescent="0.2">
      <c r="A7" s="24" t="s">
        <v>43</v>
      </c>
      <c r="B7" s="25" t="s">
        <v>44</v>
      </c>
      <c r="C7" s="26" t="s">
        <v>49</v>
      </c>
      <c r="D7" s="26">
        <v>5018</v>
      </c>
      <c r="E7" s="27">
        <v>200000</v>
      </c>
      <c r="F7" s="27">
        <v>1021787</v>
      </c>
      <c r="G7" s="27">
        <v>948348</v>
      </c>
      <c r="H7" s="28">
        <v>45</v>
      </c>
      <c r="I7" s="28">
        <v>45</v>
      </c>
      <c r="J7" s="28">
        <f>6+2+3+1+4+3+2+5+4+6+7+2+1</f>
        <v>46</v>
      </c>
      <c r="K7" s="29" t="s">
        <v>46</v>
      </c>
      <c r="L7" s="37">
        <f t="shared" ref="L7:L8" si="3">G7/E7</f>
        <v>4.7417400000000001</v>
      </c>
      <c r="M7" s="37">
        <f t="shared" si="0"/>
        <v>0.92812689924612468</v>
      </c>
      <c r="N7" s="37">
        <f t="shared" si="1"/>
        <v>1.0222222222222221</v>
      </c>
      <c r="O7" s="37">
        <f t="shared" si="2"/>
        <v>1.0222222222222221</v>
      </c>
    </row>
    <row r="8" spans="1:15" ht="108" x14ac:dyDescent="0.2">
      <c r="A8" s="24" t="s">
        <v>43</v>
      </c>
      <c r="B8" s="25" t="s">
        <v>44</v>
      </c>
      <c r="C8" s="26" t="s">
        <v>50</v>
      </c>
      <c r="D8" s="26">
        <v>5018</v>
      </c>
      <c r="E8" s="27">
        <v>150000</v>
      </c>
      <c r="F8" s="27">
        <v>140538</v>
      </c>
      <c r="G8" s="27">
        <v>121627.35</v>
      </c>
      <c r="H8" s="28">
        <v>5</v>
      </c>
      <c r="I8" s="28">
        <v>5</v>
      </c>
      <c r="J8" s="28">
        <f>3+1+1</f>
        <v>5</v>
      </c>
      <c r="K8" s="29" t="s">
        <v>46</v>
      </c>
      <c r="L8" s="37">
        <f t="shared" si="3"/>
        <v>0.81084900000000004</v>
      </c>
      <c r="M8" s="37">
        <f t="shared" si="0"/>
        <v>0.86544101951073737</v>
      </c>
      <c r="N8" s="37">
        <f t="shared" si="1"/>
        <v>1</v>
      </c>
      <c r="O8" s="37">
        <f t="shared" si="2"/>
        <v>1</v>
      </c>
    </row>
    <row r="9" spans="1:15" ht="48" x14ac:dyDescent="0.2">
      <c r="A9" s="24" t="s">
        <v>43</v>
      </c>
      <c r="B9" s="25" t="s">
        <v>44</v>
      </c>
      <c r="C9" s="30" t="s">
        <v>51</v>
      </c>
      <c r="D9" s="26">
        <v>5018</v>
      </c>
      <c r="E9" s="27">
        <v>0</v>
      </c>
      <c r="F9" s="27">
        <v>129973</v>
      </c>
      <c r="G9" s="27">
        <v>129972.98</v>
      </c>
      <c r="H9" s="28">
        <v>100</v>
      </c>
      <c r="I9" s="28">
        <v>100</v>
      </c>
      <c r="J9" s="28">
        <f>66+20+14+7</f>
        <v>107</v>
      </c>
      <c r="K9" s="29" t="s">
        <v>52</v>
      </c>
      <c r="L9" s="37">
        <v>0</v>
      </c>
      <c r="M9" s="37">
        <f t="shared" si="0"/>
        <v>0.99999984612188686</v>
      </c>
      <c r="N9" s="37">
        <f t="shared" si="1"/>
        <v>1.07</v>
      </c>
      <c r="O9" s="37">
        <f t="shared" si="2"/>
        <v>1.07</v>
      </c>
    </row>
    <row r="10" spans="1:15" ht="72" x14ac:dyDescent="0.2">
      <c r="A10" s="24" t="s">
        <v>43</v>
      </c>
      <c r="B10" s="25" t="s">
        <v>44</v>
      </c>
      <c r="C10" s="30" t="s">
        <v>53</v>
      </c>
      <c r="D10" s="26">
        <v>5018</v>
      </c>
      <c r="E10" s="27">
        <v>0</v>
      </c>
      <c r="F10" s="27">
        <v>1074931</v>
      </c>
      <c r="G10" s="27">
        <v>1074931</v>
      </c>
      <c r="H10" s="28">
        <v>1</v>
      </c>
      <c r="I10" s="31">
        <v>1</v>
      </c>
      <c r="J10" s="31">
        <v>1</v>
      </c>
      <c r="K10" s="29" t="s">
        <v>54</v>
      </c>
      <c r="L10" s="37">
        <v>0</v>
      </c>
      <c r="M10" s="37">
        <f t="shared" si="0"/>
        <v>1</v>
      </c>
      <c r="N10" s="37">
        <f t="shared" si="1"/>
        <v>1</v>
      </c>
      <c r="O10" s="37">
        <f t="shared" si="2"/>
        <v>1</v>
      </c>
    </row>
    <row r="11" spans="1:15" ht="48" x14ac:dyDescent="0.2">
      <c r="A11" s="24" t="s">
        <v>43</v>
      </c>
      <c r="B11" s="25" t="s">
        <v>44</v>
      </c>
      <c r="C11" s="32" t="s">
        <v>55</v>
      </c>
      <c r="D11" s="26">
        <v>5018</v>
      </c>
      <c r="E11" s="27">
        <v>100000</v>
      </c>
      <c r="F11" s="27">
        <v>366175</v>
      </c>
      <c r="G11" s="27">
        <v>366175.44</v>
      </c>
      <c r="H11" s="28">
        <v>4</v>
      </c>
      <c r="I11" s="31">
        <v>4</v>
      </c>
      <c r="J11" s="31">
        <f>1+1+1+1</f>
        <v>4</v>
      </c>
      <c r="K11" s="29" t="s">
        <v>56</v>
      </c>
      <c r="L11" s="37">
        <f>+G11/E11</f>
        <v>3.6617544</v>
      </c>
      <c r="M11" s="37">
        <f t="shared" si="0"/>
        <v>1.0000012016112514</v>
      </c>
      <c r="N11" s="37">
        <f t="shared" si="1"/>
        <v>1</v>
      </c>
      <c r="O11" s="37">
        <f t="shared" si="2"/>
        <v>1</v>
      </c>
    </row>
    <row r="12" spans="1:15" ht="24" x14ac:dyDescent="0.2">
      <c r="A12" s="24" t="s">
        <v>43</v>
      </c>
      <c r="B12" s="25" t="s">
        <v>57</v>
      </c>
      <c r="C12" s="33" t="s">
        <v>58</v>
      </c>
      <c r="D12" s="26">
        <v>5018</v>
      </c>
      <c r="E12" s="34">
        <v>100000</v>
      </c>
      <c r="F12" s="34">
        <v>759100</v>
      </c>
      <c r="G12" s="34">
        <v>752759</v>
      </c>
      <c r="H12" s="28">
        <v>49</v>
      </c>
      <c r="I12" s="28">
        <v>49</v>
      </c>
      <c r="J12" s="31">
        <f>25+3+8+5+3+1+3+2</f>
        <v>50</v>
      </c>
      <c r="K12" s="29" t="s">
        <v>46</v>
      </c>
      <c r="L12" s="37">
        <f t="shared" ref="L12:L13" si="4">+G12/E12</f>
        <v>7.52759</v>
      </c>
      <c r="M12" s="37">
        <f t="shared" si="0"/>
        <v>0.99164668686602553</v>
      </c>
      <c r="N12" s="37">
        <f t="shared" si="1"/>
        <v>1.0204081632653061</v>
      </c>
      <c r="O12" s="37">
        <f t="shared" si="2"/>
        <v>1.0204081632653061</v>
      </c>
    </row>
    <row r="13" spans="1:15" ht="60" x14ac:dyDescent="0.2">
      <c r="A13" s="24" t="s">
        <v>43</v>
      </c>
      <c r="B13" s="25" t="s">
        <v>57</v>
      </c>
      <c r="C13" s="33" t="s">
        <v>59</v>
      </c>
      <c r="D13" s="26">
        <v>5018</v>
      </c>
      <c r="E13" s="34">
        <v>100000</v>
      </c>
      <c r="F13" s="34">
        <v>350497</v>
      </c>
      <c r="G13" s="34">
        <v>324497.5</v>
      </c>
      <c r="H13" s="28">
        <v>5</v>
      </c>
      <c r="I13" s="28">
        <v>5</v>
      </c>
      <c r="J13" s="31">
        <v>5</v>
      </c>
      <c r="K13" s="29" t="s">
        <v>60</v>
      </c>
      <c r="L13" s="37">
        <f t="shared" si="4"/>
        <v>3.2449750000000002</v>
      </c>
      <c r="M13" s="37">
        <f t="shared" si="0"/>
        <v>0.92582104839699053</v>
      </c>
      <c r="N13" s="37">
        <f t="shared" si="1"/>
        <v>1</v>
      </c>
      <c r="O13" s="37">
        <f t="shared" si="2"/>
        <v>1</v>
      </c>
    </row>
    <row r="14" spans="1:15" ht="36" x14ac:dyDescent="0.2">
      <c r="A14" s="24" t="s">
        <v>43</v>
      </c>
      <c r="B14" s="25" t="s">
        <v>57</v>
      </c>
      <c r="C14" s="33" t="s">
        <v>61</v>
      </c>
      <c r="D14" s="26">
        <v>5018</v>
      </c>
      <c r="E14" s="34">
        <f>0</f>
        <v>0</v>
      </c>
      <c r="F14" s="34">
        <f>200000</f>
        <v>200000</v>
      </c>
      <c r="G14" s="34">
        <v>194698.31</v>
      </c>
      <c r="H14" s="28">
        <v>9</v>
      </c>
      <c r="I14" s="28">
        <v>9</v>
      </c>
      <c r="J14" s="28">
        <f>3+1+2+1+1+1</f>
        <v>9</v>
      </c>
      <c r="K14" s="29" t="s">
        <v>62</v>
      </c>
      <c r="L14" s="37">
        <v>0</v>
      </c>
      <c r="M14" s="37">
        <f t="shared" si="0"/>
        <v>0.97349154999999998</v>
      </c>
      <c r="N14" s="37">
        <f t="shared" si="1"/>
        <v>1</v>
      </c>
      <c r="O14" s="37">
        <f t="shared" si="2"/>
        <v>1</v>
      </c>
    </row>
    <row r="15" spans="1:15" ht="36" x14ac:dyDescent="0.2">
      <c r="A15" s="24" t="s">
        <v>43</v>
      </c>
      <c r="B15" s="25" t="s">
        <v>57</v>
      </c>
      <c r="C15" s="33" t="s">
        <v>63</v>
      </c>
      <c r="D15" s="26">
        <v>5018</v>
      </c>
      <c r="E15" s="34">
        <f>0</f>
        <v>0</v>
      </c>
      <c r="F15" s="34">
        <v>1000000</v>
      </c>
      <c r="G15" s="34">
        <v>990417</v>
      </c>
      <c r="H15" s="28">
        <v>201</v>
      </c>
      <c r="I15" s="28">
        <v>201</v>
      </c>
      <c r="J15" s="28">
        <f>70+6+2+10+6+13+2+73+12+2+6+2</f>
        <v>204</v>
      </c>
      <c r="K15" s="29" t="s">
        <v>46</v>
      </c>
      <c r="L15" s="37">
        <v>0</v>
      </c>
      <c r="M15" s="37">
        <f t="shared" si="0"/>
        <v>0.99041699999999999</v>
      </c>
      <c r="N15" s="37">
        <f t="shared" si="1"/>
        <v>1.0149253731343284</v>
      </c>
      <c r="O15" s="37">
        <f t="shared" si="2"/>
        <v>1.0149253731343284</v>
      </c>
    </row>
    <row r="16" spans="1:15" ht="24" x14ac:dyDescent="0.2">
      <c r="A16" s="24" t="s">
        <v>43</v>
      </c>
      <c r="B16" s="25" t="s">
        <v>57</v>
      </c>
      <c r="C16" s="35" t="s">
        <v>64</v>
      </c>
      <c r="D16" s="26">
        <v>5018</v>
      </c>
      <c r="E16" s="34">
        <v>0</v>
      </c>
      <c r="F16" s="34">
        <v>350000</v>
      </c>
      <c r="G16" s="34">
        <v>330627.78999999998</v>
      </c>
      <c r="H16" s="28">
        <v>48</v>
      </c>
      <c r="I16" s="28">
        <v>48</v>
      </c>
      <c r="J16" s="28">
        <f>10+5+4+4+4+6+4+4+5+2</f>
        <v>48</v>
      </c>
      <c r="K16" s="29" t="s">
        <v>46</v>
      </c>
      <c r="L16" s="37">
        <v>0</v>
      </c>
      <c r="M16" s="37">
        <f t="shared" si="0"/>
        <v>0.94465082857142846</v>
      </c>
      <c r="N16" s="37">
        <f t="shared" si="1"/>
        <v>1</v>
      </c>
      <c r="O16" s="37">
        <f t="shared" si="2"/>
        <v>1</v>
      </c>
    </row>
    <row r="17" spans="1:15" ht="24" x14ac:dyDescent="0.2">
      <c r="A17" s="24" t="s">
        <v>43</v>
      </c>
      <c r="B17" s="25" t="s">
        <v>57</v>
      </c>
      <c r="C17" s="36" t="s">
        <v>65</v>
      </c>
      <c r="D17" s="26">
        <v>5018</v>
      </c>
      <c r="E17" s="34">
        <v>0</v>
      </c>
      <c r="F17" s="34">
        <v>186619</v>
      </c>
      <c r="G17" s="34">
        <v>186619.42</v>
      </c>
      <c r="H17" s="28">
        <v>39</v>
      </c>
      <c r="I17" s="28">
        <v>39</v>
      </c>
      <c r="J17" s="28">
        <f>2+6+1+5+2+12+3+2+6</f>
        <v>39</v>
      </c>
      <c r="K17" s="29" t="s">
        <v>46</v>
      </c>
      <c r="L17" s="37">
        <v>0</v>
      </c>
      <c r="M17" s="37">
        <f t="shared" si="0"/>
        <v>1.0000022505747004</v>
      </c>
      <c r="N17" s="37">
        <f t="shared" si="1"/>
        <v>1</v>
      </c>
      <c r="O17" s="37">
        <f t="shared" si="2"/>
        <v>1</v>
      </c>
    </row>
    <row r="18" spans="1:15" ht="60" x14ac:dyDescent="0.2">
      <c r="A18" s="24" t="s">
        <v>43</v>
      </c>
      <c r="B18" s="25" t="s">
        <v>66</v>
      </c>
      <c r="C18" s="33" t="s">
        <v>67</v>
      </c>
      <c r="D18" s="26">
        <v>5018</v>
      </c>
      <c r="E18" s="34">
        <f>5000000</f>
        <v>5000000</v>
      </c>
      <c r="F18" s="34">
        <v>9376484</v>
      </c>
      <c r="G18" s="34">
        <v>8231106.2699999996</v>
      </c>
      <c r="H18" s="28">
        <v>1</v>
      </c>
      <c r="I18" s="28">
        <v>1</v>
      </c>
      <c r="J18" s="28">
        <v>1</v>
      </c>
      <c r="K18" s="29" t="s">
        <v>68</v>
      </c>
      <c r="L18" s="37">
        <f>+G18/E18</f>
        <v>1.6462212539999999</v>
      </c>
      <c r="M18" s="37">
        <f t="shared" si="0"/>
        <v>0.87784571167614633</v>
      </c>
      <c r="N18" s="37">
        <f t="shared" si="1"/>
        <v>1</v>
      </c>
      <c r="O18" s="37">
        <f t="shared" si="2"/>
        <v>1</v>
      </c>
    </row>
    <row r="19" spans="1:15" ht="60" x14ac:dyDescent="0.2">
      <c r="A19" s="24" t="s">
        <v>43</v>
      </c>
      <c r="B19" s="25" t="s">
        <v>66</v>
      </c>
      <c r="C19" s="33" t="s">
        <v>69</v>
      </c>
      <c r="D19" s="26">
        <v>5018</v>
      </c>
      <c r="E19" s="34">
        <v>5200000</v>
      </c>
      <c r="F19" s="34">
        <v>5248538</v>
      </c>
      <c r="G19" s="34">
        <v>4620810</v>
      </c>
      <c r="H19" s="28">
        <v>2</v>
      </c>
      <c r="I19" s="28">
        <v>2</v>
      </c>
      <c r="J19" s="28">
        <f>1+1</f>
        <v>2</v>
      </c>
      <c r="K19" s="29" t="s">
        <v>70</v>
      </c>
      <c r="L19" s="37">
        <f>+G19/E19</f>
        <v>0.88861730769230773</v>
      </c>
      <c r="M19" s="37">
        <f t="shared" si="0"/>
        <v>0.8803994560008902</v>
      </c>
      <c r="N19" s="37">
        <f t="shared" si="1"/>
        <v>1</v>
      </c>
      <c r="O19" s="37">
        <f t="shared" si="2"/>
        <v>1</v>
      </c>
    </row>
    <row r="20" spans="1:15" ht="36" x14ac:dyDescent="0.2">
      <c r="A20" s="24" t="s">
        <v>43</v>
      </c>
      <c r="B20" s="25" t="s">
        <v>71</v>
      </c>
      <c r="C20" s="33" t="s">
        <v>72</v>
      </c>
      <c r="D20" s="26">
        <v>5018</v>
      </c>
      <c r="E20" s="34">
        <v>0</v>
      </c>
      <c r="F20" s="34">
        <v>100243</v>
      </c>
      <c r="G20" s="34">
        <v>100243.4</v>
      </c>
      <c r="H20" s="28">
        <v>20</v>
      </c>
      <c r="I20" s="28">
        <v>20</v>
      </c>
      <c r="J20" s="28">
        <f>2+2+1+3+3+3+2+3+2</f>
        <v>21</v>
      </c>
      <c r="K20" s="29" t="s">
        <v>46</v>
      </c>
      <c r="L20" s="37">
        <v>0</v>
      </c>
      <c r="M20" s="37">
        <f t="shared" si="0"/>
        <v>1.0000039903035622</v>
      </c>
      <c r="N20" s="37">
        <f t="shared" si="1"/>
        <v>1.05</v>
      </c>
      <c r="O20" s="37">
        <f t="shared" si="2"/>
        <v>1.05</v>
      </c>
    </row>
    <row r="30" spans="1:15" x14ac:dyDescent="0.2">
      <c r="A30" s="8"/>
    </row>
  </sheetData>
  <sheetProtection formatCells="0" formatColumns="0" formatRows="0" insertRows="0" deleteRows="0" autoFilter="0"/>
  <autoFilter ref="A3:O29" xr:uid="{00000000-0009-0000-0000-000000000000}"/>
  <mergeCells count="1">
    <mergeCell ref="A1:O1"/>
  </mergeCells>
  <dataValidations count="1">
    <dataValidation allowBlank="1" showErrorMessage="1" prompt="Clave asignada al programa/proyecto" sqref="A2:A3" xr:uid="{00000000-0002-0000-0000-000000000000}"/>
  </dataValidations>
  <pageMargins left="0.7" right="0.7" top="0.75" bottom="0.75" header="0.3" footer="0.3"/>
  <pageSetup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8"/>
  <sheetViews>
    <sheetView zoomScale="120" zoomScaleNormal="120" zoomScaleSheetLayoutView="100" workbookViewId="0">
      <pane ySplit="1" topLeftCell="A2" activePane="bottomLeft" state="frozen"/>
      <selection pane="bottomLeft"/>
    </sheetView>
  </sheetViews>
  <sheetFormatPr baseColWidth="10" defaultColWidth="12" defaultRowHeight="11.25" x14ac:dyDescent="0.2"/>
  <cols>
    <col min="1" max="1" width="135.83203125" customWidth="1"/>
  </cols>
  <sheetData>
    <row r="1" spans="1:1" x14ac:dyDescent="0.2">
      <c r="A1" s="1" t="s">
        <v>18</v>
      </c>
    </row>
    <row r="2" spans="1:1" ht="11.25" customHeight="1" x14ac:dyDescent="0.2">
      <c r="A2" s="4" t="s">
        <v>19</v>
      </c>
    </row>
    <row r="3" spans="1:1" ht="11.25" customHeight="1" x14ac:dyDescent="0.2">
      <c r="A3" s="4" t="s">
        <v>20</v>
      </c>
    </row>
    <row r="4" spans="1:1" ht="11.25" customHeight="1" x14ac:dyDescent="0.2">
      <c r="A4" s="4" t="s">
        <v>21</v>
      </c>
    </row>
    <row r="5" spans="1:1" ht="11.25" customHeight="1" x14ac:dyDescent="0.2">
      <c r="A5" s="4" t="s">
        <v>22</v>
      </c>
    </row>
    <row r="6" spans="1:1" ht="11.25" customHeight="1" x14ac:dyDescent="0.2">
      <c r="A6" s="4" t="s">
        <v>23</v>
      </c>
    </row>
    <row r="7" spans="1:1" x14ac:dyDescent="0.2">
      <c r="A7" s="4" t="s">
        <v>24</v>
      </c>
    </row>
    <row r="8" spans="1:1" ht="22.5" x14ac:dyDescent="0.2">
      <c r="A8" s="4" t="s">
        <v>25</v>
      </c>
    </row>
    <row r="9" spans="1:1" ht="22.5" x14ac:dyDescent="0.2">
      <c r="A9" s="4" t="s">
        <v>26</v>
      </c>
    </row>
    <row r="10" spans="1:1" x14ac:dyDescent="0.2">
      <c r="A10" s="4" t="s">
        <v>27</v>
      </c>
    </row>
    <row r="11" spans="1:1" ht="22.5" x14ac:dyDescent="0.2">
      <c r="A11" s="4" t="s">
        <v>28</v>
      </c>
    </row>
    <row r="12" spans="1:1" ht="22.5" x14ac:dyDescent="0.2">
      <c r="A12" s="4" t="s">
        <v>29</v>
      </c>
    </row>
    <row r="13" spans="1:1" x14ac:dyDescent="0.2">
      <c r="A13" s="4" t="s">
        <v>30</v>
      </c>
    </row>
    <row r="14" spans="1:1" x14ac:dyDescent="0.2">
      <c r="A14" s="5" t="s">
        <v>31</v>
      </c>
    </row>
    <row r="15" spans="1:1" ht="22.5" x14ac:dyDescent="0.2">
      <c r="A15" s="4" t="s">
        <v>32</v>
      </c>
    </row>
    <row r="16" spans="1:1" x14ac:dyDescent="0.2">
      <c r="A16" s="5" t="s">
        <v>33</v>
      </c>
    </row>
    <row r="17" spans="1:1" ht="11.25" customHeight="1" x14ac:dyDescent="0.2">
      <c r="A17" s="4"/>
    </row>
    <row r="18" spans="1:1" x14ac:dyDescent="0.2">
      <c r="A18" s="2" t="s">
        <v>34</v>
      </c>
    </row>
    <row r="19" spans="1:1" x14ac:dyDescent="0.2">
      <c r="A19" s="4" t="s">
        <v>35</v>
      </c>
    </row>
    <row r="21" spans="1:1" x14ac:dyDescent="0.2">
      <c r="A21" s="7" t="s">
        <v>36</v>
      </c>
    </row>
    <row r="22" spans="1:1" ht="33.75" x14ac:dyDescent="0.2">
      <c r="A22" s="6" t="s">
        <v>37</v>
      </c>
    </row>
    <row r="24" spans="1:1" ht="38.25" customHeight="1" x14ac:dyDescent="0.2">
      <c r="A24" s="6" t="s">
        <v>38</v>
      </c>
    </row>
    <row r="26" spans="1:1" ht="24" x14ac:dyDescent="0.2">
      <c r="A26" s="9" t="s">
        <v>39</v>
      </c>
    </row>
    <row r="27" spans="1:1" x14ac:dyDescent="0.2">
      <c r="A27" t="s">
        <v>40</v>
      </c>
    </row>
    <row r="28" spans="1:1" ht="14.25" x14ac:dyDescent="0.2">
      <c r="A28" t="s">
        <v>41</v>
      </c>
    </row>
  </sheetData>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0" ma:contentTypeDescription="Crear nuevo documento." ma:contentTypeScope="" ma:versionID="29a2004c833131abccd2964885918fee">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a395fbe10f29bd241477be2bdd71b5e1"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BBEB07-AD9F-49D1-8E66-13A4323425E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390750-6A73-4F44-BA9C-C89B6107A0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F02B7F-2A05-47A0-9B5E-7D70CFE192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Instructivo_PPI</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acorona</dc:creator>
  <cp:keywords/>
  <dc:description/>
  <cp:lastModifiedBy>ADMON Y FINANZAS</cp:lastModifiedBy>
  <cp:revision/>
  <dcterms:created xsi:type="dcterms:W3CDTF">2014-10-22T05:35:08Z</dcterms:created>
  <dcterms:modified xsi:type="dcterms:W3CDTF">2024-01-19T17:59:17Z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